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4\import używanych\12\"/>
    </mc:Choice>
  </mc:AlternateContent>
  <xr:revisionPtr revIDLastSave="0" documentId="13_ncr:1_{6EBBAE65-8A51-474F-9DDC-C7EE60E7DB25}" xr6:coauthVersionLast="47" xr6:coauthVersionMax="47" xr10:uidLastSave="{00000000-0000-0000-0000-000000000000}"/>
  <bookViews>
    <workbookView xWindow="-120" yWindow="-120" windowWidth="29040" windowHeight="15720" xr2:uid="{51A88EA5-A633-47E7-9838-10048AAC9CB7}"/>
  </bookViews>
  <sheets>
    <sheet name="1 - quantity_age" sheetId="3" r:id="rId1"/>
    <sheet name="2 - EURO_fuel" sheetId="4" r:id="rId2"/>
    <sheet name="3 - TOP_brands" sheetId="5" r:id="rId3"/>
  </sheets>
  <definedNames>
    <definedName name="_xlnm.Print_Area" localSheetId="0">'1 - quantity_age'!$A$1:$R$25</definedName>
    <definedName name="_xlnm.Print_Area" localSheetId="1">'2 - EURO_fuel'!$A$1:$H$44</definedName>
    <definedName name="_xlnm.Print_Area" localSheetId="2">'3 - TOP_brands'!$A$1:$G$40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15" i="5"/>
  <c r="F16" i="5"/>
  <c r="F17" i="5"/>
  <c r="F18" i="5"/>
  <c r="H16" i="4"/>
  <c r="H15" i="4"/>
  <c r="H14" i="4"/>
  <c r="H13" i="4"/>
  <c r="H12" i="4"/>
  <c r="H11" i="4"/>
  <c r="H9" i="4"/>
  <c r="H8" i="4"/>
  <c r="H7" i="4"/>
  <c r="N9" i="3"/>
  <c r="M9" i="3"/>
  <c r="L9" i="3"/>
  <c r="K9" i="3"/>
  <c r="J9" i="3"/>
  <c r="I9" i="3"/>
  <c r="H9" i="3"/>
  <c r="G9" i="3"/>
  <c r="F9" i="3"/>
  <c r="E9" i="3"/>
  <c r="D9" i="3"/>
  <c r="C9" i="3"/>
  <c r="O8" i="3"/>
  <c r="O9" i="3" s="1"/>
  <c r="O7" i="3"/>
  <c r="L16" i="3"/>
</calcChain>
</file>

<file path=xl/sharedStrings.xml><?xml version="1.0" encoding="utf-8"?>
<sst xmlns="http://schemas.openxmlformats.org/spreadsheetml/2006/main" count="68" uniqueCount="63">
  <si>
    <t>Mar</t>
  </si>
  <si>
    <t>Diesel</t>
  </si>
  <si>
    <t>LPG</t>
  </si>
  <si>
    <t>CNG/LNG</t>
  </si>
  <si>
    <t>VOLKSWAGEN</t>
  </si>
  <si>
    <t>FORD</t>
  </si>
  <si>
    <t>OPEL</t>
  </si>
  <si>
    <t>AUDI</t>
  </si>
  <si>
    <t>BMW</t>
  </si>
  <si>
    <t>MERCEDES-BENZ</t>
  </si>
  <si>
    <t>RENAULT</t>
  </si>
  <si>
    <t>PEUGEOT</t>
  </si>
  <si>
    <t>HYUNDAI</t>
  </si>
  <si>
    <t>TOYOTA</t>
  </si>
  <si>
    <t>January-December 2024</t>
  </si>
  <si>
    <t>January-December 2023</t>
  </si>
  <si>
    <t>First registrations of used passenger cars in Poland*</t>
  </si>
  <si>
    <t>Make</t>
  </si>
  <si>
    <t>No.**</t>
  </si>
  <si>
    <t>Change % r/r</t>
  </si>
  <si>
    <t>** based on registrations in 2024</t>
  </si>
  <si>
    <t>* source: PZPM based on CEP</t>
  </si>
  <si>
    <t>First Registrations of Used Passenger Cars by Fuel Type</t>
  </si>
  <si>
    <t>share %</t>
  </si>
  <si>
    <t>thousand units</t>
  </si>
  <si>
    <t>Volume
Change y/y</t>
  </si>
  <si>
    <t>Market Share
Change y/y</t>
  </si>
  <si>
    <t>Petrol</t>
  </si>
  <si>
    <t>AFV / Others</t>
  </si>
  <si>
    <t>including:</t>
  </si>
  <si>
    <t>Electric</t>
  </si>
  <si>
    <t>Hybrid</t>
  </si>
  <si>
    <t>Hybrid Plug-In</t>
  </si>
  <si>
    <t>Others / N.A.</t>
  </si>
  <si>
    <t>Fuel Type</t>
  </si>
  <si>
    <t>First Registrations of used Passenger Cars in Poland, 2023 - 2024
PZPM based on data from Centralna Ewidencja Pojazdow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</si>
  <si>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</si>
  <si>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</si>
  <si>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</si>
  <si>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</si>
  <si>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</si>
  <si>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</si>
  <si>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</si>
  <si>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</si>
  <si>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</si>
  <si>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</si>
  <si>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</si>
  <si>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</si>
  <si>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%change y/y</t>
  </si>
  <si>
    <t>source: PZPM based on CEP</t>
  </si>
  <si>
    <t>Age Structure Jan-Dec 2024</t>
  </si>
  <si>
    <t>Age</t>
  </si>
  <si>
    <t>Number of vehicles</t>
  </si>
  <si>
    <t>Share %</t>
  </si>
  <si>
    <t>&lt;=4 years</t>
  </si>
  <si>
    <t>&gt;4 years &amp;
&lt;=10 years</t>
  </si>
  <si>
    <t>&gt;10 years</t>
  </si>
  <si>
    <t>390,1</t>
  </si>
  <si>
    <t>473,7</t>
  </si>
  <si>
    <t>312,5</t>
  </si>
  <si>
    <t>351,5</t>
  </si>
  <si>
    <t>35,9</t>
  </si>
  <si>
    <t>57,4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</si>
</sst>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18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trike/>
      <sz val="10"/>
      <name val="Arial CE"/>
      <charset val="238"/>
    </font>
    <font>
      <b/>
      <sz val="10"/>
      <name val="Arial Nova"/>
      <family val="2"/>
      <charset val="238"/>
    </font>
    <font>
      <b/>
      <sz val="10"/>
      <name val="Arial Nova"/>
      <family val="2"/>
    </font>
    <font>
      <sz val="10"/>
      <color theme="0"/>
      <name val="Arial CE"/>
      <charset val="238"/>
    </font>
    <font>
      <sz val="10"/>
      <color rgb="FFFF0000"/>
      <name val="Arial CE"/>
      <charset val="238"/>
    </font>
    <font>
      <b/>
      <sz val="10"/>
      <color theme="0"/>
      <name val="Arial CE"/>
      <charset val="238"/>
    </font>
    <font>
      <b/>
      <sz val="10"/>
      <color rgb="FF000000"/>
      <name val="Arial Nova"/>
      <family val="2"/>
      <charset val="238"/>
    </font>
    <font>
      <b/>
      <sz val="14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/>
    <xf numFmtId="0" fontId="13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10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0" fontId="14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" xfId="0" applyBorder="1"/>
    <xf numFmtId="0" fontId="13" fillId="0" borderId="3" xfId="0" applyFont="1" applyBorder="1" applyAlignment="1">
      <alignment vertical="center" textRotation="90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165" fontId="13" fillId="0" borderId="0" xfId="4" applyNumberFormat="1" applyFont="1"/>
    <xf numFmtId="0" fontId="15" fillId="2" borderId="5" xfId="0" applyFont="1" applyFill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 wrapText="1"/>
    </xf>
    <xf numFmtId="165" fontId="12" fillId="0" borderId="14" xfId="3" applyNumberFormat="1" applyFont="1" applyBorder="1" applyAlignment="1">
      <alignment horizontal="center" vertical="center"/>
    </xf>
    <xf numFmtId="165" fontId="12" fillId="3" borderId="14" xfId="3" applyNumberFormat="1" applyFont="1" applyFill="1" applyBorder="1" applyAlignment="1">
      <alignment horizontal="center" vertical="center"/>
    </xf>
    <xf numFmtId="165" fontId="11" fillId="0" borderId="13" xfId="3" applyNumberFormat="1" applyFont="1" applyBorder="1" applyAlignment="1">
      <alignment horizontal="center" vertical="center"/>
    </xf>
    <xf numFmtId="165" fontId="16" fillId="3" borderId="13" xfId="3" applyNumberFormat="1" applyFont="1" applyFill="1" applyBorder="1" applyAlignment="1">
      <alignment horizontal="center" vertical="center" wrapText="1"/>
    </xf>
    <xf numFmtId="166" fontId="12" fillId="0" borderId="14" xfId="1" applyNumberFormat="1" applyFont="1" applyBorder="1" applyAlignment="1">
      <alignment horizontal="center" vertical="center"/>
    </xf>
    <xf numFmtId="166" fontId="12" fillId="3" borderId="14" xfId="1" applyNumberFormat="1" applyFont="1" applyFill="1" applyBorder="1" applyAlignment="1">
      <alignment horizontal="center" vertical="center"/>
    </xf>
    <xf numFmtId="166" fontId="11" fillId="0" borderId="13" xfId="1" applyNumberFormat="1" applyFont="1" applyBorder="1" applyAlignment="1">
      <alignment horizontal="left" vertical="center"/>
    </xf>
    <xf numFmtId="166" fontId="12" fillId="0" borderId="14" xfId="1" applyNumberFormat="1" applyFont="1" applyBorder="1" applyAlignment="1">
      <alignment horizontal="left" vertical="center"/>
    </xf>
    <xf numFmtId="166" fontId="12" fillId="3" borderId="13" xfId="1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</cellXfs>
  <cellStyles count="5">
    <cellStyle name="Dziesiętny" xfId="1" builtinId="3"/>
    <cellStyle name="Normalny" xfId="0" builtinId="0"/>
    <cellStyle name="Normalny 2" xfId="2" xr:uid="{F8406928-CB06-4BA1-ABF0-4081CBC8B8B7}"/>
    <cellStyle name="Procentowy" xfId="3" builtinId="5"/>
    <cellStyle name="Procentowy 2" xfId="4" xr:uid="{E1332B26-038E-4FA6-8F75-C0E02DBEDB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First Registrations of Used PC in Poland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2023 - 2024</a:t>
            </a:r>
          </a:p>
        </c:rich>
      </c:tx>
      <c:layout>
        <c:manualLayout>
          <c:xMode val="edge"/>
          <c:yMode val="edge"/>
          <c:x val="0.43376840798126037"/>
          <c:y val="6.4575261425655131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53571428571425E-2"/>
          <c:y val="0.14534911229165207"/>
          <c:w val="0.79765667685717989"/>
          <c:h val="0.68475594620439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'1 - quantity_age'!$B$7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3C8B"/>
            </a:solidFill>
          </c:spPr>
          <c:invertIfNegative val="0"/>
          <c:cat>
            <c:strRef>
              <c:f>'1 - quantity_age'!$C$6:$N$6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'1 - quantity_age'!$C$7:$N$7</c:f>
              <c:numCache>
                <c:formatCode>_-* #\ ##0\ _z_ł_-;\-* #\ ##0\ _z_ł_-;_-* "-"??\ _z_ł_-;_-@_-</c:formatCode>
                <c:ptCount val="12"/>
                <c:pt idx="0">
                  <c:v>53156</c:v>
                </c:pt>
                <c:pt idx="1">
                  <c:v>52854</c:v>
                </c:pt>
                <c:pt idx="2">
                  <c:v>67125</c:v>
                </c:pt>
                <c:pt idx="3">
                  <c:v>57090</c:v>
                </c:pt>
                <c:pt idx="4">
                  <c:v>61109</c:v>
                </c:pt>
                <c:pt idx="5">
                  <c:v>61502</c:v>
                </c:pt>
                <c:pt idx="6">
                  <c:v>62035</c:v>
                </c:pt>
                <c:pt idx="7">
                  <c:v>66472</c:v>
                </c:pt>
                <c:pt idx="8">
                  <c:v>64431</c:v>
                </c:pt>
                <c:pt idx="9">
                  <c:v>72638</c:v>
                </c:pt>
                <c:pt idx="10">
                  <c:v>63976</c:v>
                </c:pt>
                <c:pt idx="11">
                  <c:v>56051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7-42E7-98D8-11063B91BD34}"/>
            </c:ext>
          </c:extLst>
        </c:ser>
        <c:ser>
          <c:idx val="0"/>
          <c:order val="1"/>
          <c:tx>
            <c:strRef>
              <c:f>'1 - quantity_age'!$B$8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</c:spPr>
          <c:invertIfNegative val="0"/>
          <c:val>
            <c:numRef>
              <c:f>'1 - quantity_age'!$C$8:$N$8</c:f>
              <c:numCache>
                <c:formatCode>_-* #\ ##0\ _z_ł_-;\-* #\ ##0\ _z_ł_-;_-* "-"??\ _z_ł_-;_-@_-</c:formatCode>
                <c:ptCount val="12"/>
                <c:pt idx="0">
                  <c:v>66186</c:v>
                </c:pt>
                <c:pt idx="1">
                  <c:v>72408</c:v>
                </c:pt>
                <c:pt idx="2">
                  <c:v>77918</c:v>
                </c:pt>
                <c:pt idx="3">
                  <c:v>79087</c:v>
                </c:pt>
                <c:pt idx="4">
                  <c:v>72082</c:v>
                </c:pt>
                <c:pt idx="5">
                  <c:v>71814</c:v>
                </c:pt>
                <c:pt idx="6">
                  <c:v>79987</c:v>
                </c:pt>
                <c:pt idx="7">
                  <c:v>72310</c:v>
                </c:pt>
                <c:pt idx="8">
                  <c:v>74241</c:v>
                </c:pt>
                <c:pt idx="9">
                  <c:v>84992</c:v>
                </c:pt>
                <c:pt idx="10">
                  <c:v>66966</c:v>
                </c:pt>
                <c:pt idx="11">
                  <c:v>64519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7-42E7-98D8-11063B91B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135487"/>
        <c:axId val="1"/>
      </c:barChart>
      <c:catAx>
        <c:axId val="50313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_-* #\ ##0\ _z_ł_-;\-* #\ ##0\ _z_ł_-;_-* &quot;-&quot;??\ _z_ł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03135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408169090558525"/>
          <c:y val="0.94371985402762693"/>
          <c:w val="0.10508803372574918"/>
          <c:h val="4.0778018383909806E-2"/>
        </c:manualLayout>
      </c:layout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 b="1"/>
              <a:t>First Registrations</a:t>
            </a:r>
            <a:r>
              <a:rPr lang="pl-PL" sz="1200" b="1" baseline="0"/>
              <a:t> of Used Vehicles</a:t>
            </a:r>
          </a:p>
          <a:p>
            <a:pPr>
              <a:defRPr/>
            </a:pPr>
            <a:r>
              <a:rPr lang="pl-PL" sz="1200" b="1" baseline="0"/>
              <a:t>in year 2024 - age structure</a:t>
            </a:r>
            <a:endParaRPr lang="pl-PL" sz="1200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781848549922994"/>
          <c:y val="0.2530492707398917"/>
          <c:w val="0.49630836935056682"/>
          <c:h val="0.65915224934806216"/>
        </c:manualLayout>
      </c:layout>
      <c:pieChart>
        <c:varyColors val="1"/>
        <c:ser>
          <c:idx val="0"/>
          <c:order val="0"/>
          <c:spPr>
            <a:solidFill>
              <a:srgbClr val="153C8B"/>
            </a:solidFill>
          </c:spPr>
          <c:dPt>
            <c:idx val="0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0-3875-4666-BF64-FD72EEB951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75-4666-BF64-FD72EEB951AA}"/>
              </c:ext>
            </c:extLst>
          </c:dPt>
          <c:dPt>
            <c:idx val="2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2-3875-4666-BF64-FD72EEB951AA}"/>
              </c:ext>
            </c:extLst>
          </c:dPt>
          <c:dLbls>
            <c:dLbl>
              <c:idx val="0"/>
              <c:layout>
                <c:manualLayout>
                  <c:x val="7.9707757383962546E-2"/>
                  <c:y val="2.977501949608773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75-4666-BF64-FD72EEB951A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875-4666-BF64-FD72EEB951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'1 - quantity_age'!$K$13:$K$15</c:f>
              <c:strCache>
                <c:ptCount val="3"/>
                <c:pt idx="0">
                  <c:v>&lt;=4 years</c:v>
                </c:pt>
                <c:pt idx="1">
                  <c:v>&gt;4 years &amp;
&lt;=10 years</c:v>
                </c:pt>
                <c:pt idx="2">
                  <c:v>&gt;10 years</c:v>
                </c:pt>
              </c:strCache>
            </c:strRef>
          </c:cat>
          <c:val>
            <c:numRef>
              <c:f>'1 - quantity_age'!$M$13:$M$15</c:f>
              <c:numCache>
                <c:formatCode>0.0%</c:formatCode>
                <c:ptCount val="3"/>
                <c:pt idx="0">
                  <c:v>0.10437388811458227</c:v>
                </c:pt>
                <c:pt idx="1">
                  <c:v>0.3512549432867616</c:v>
                </c:pt>
                <c:pt idx="2">
                  <c:v>0.54437116859865609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75-4666-BF64-FD72EEB95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35051153443264"/>
          <c:y val="0.36620846383104261"/>
          <c:w val="0.20796327206614937"/>
          <c:h val="0.2183165842069677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>
                <a:solidFill>
                  <a:schemeClr val="tx1"/>
                </a:solidFill>
              </a:rPr>
              <a:t>First</a:t>
            </a:r>
            <a:r>
              <a:rPr lang="pl-PL" b="1" baseline="0">
                <a:solidFill>
                  <a:schemeClr val="tx1"/>
                </a:solidFill>
              </a:rPr>
              <a:t> registrations </a:t>
            </a:r>
            <a:r>
              <a:rPr lang="pl-PL" b="1">
                <a:solidFill>
                  <a:schemeClr val="tx1"/>
                </a:solidFill>
              </a:rPr>
              <a:t>- used</a:t>
            </a:r>
            <a:r>
              <a:rPr lang="pl-PL" b="1" baseline="0">
                <a:solidFill>
                  <a:schemeClr val="tx1"/>
                </a:solidFill>
              </a:rPr>
              <a:t> passenger cars</a:t>
            </a:r>
            <a:r>
              <a:rPr lang="pl-PL" b="1">
                <a:solidFill>
                  <a:schemeClr val="tx1"/>
                </a:solidFill>
              </a:rPr>
              <a:t>
imported to Poland - TOP 10 in</a:t>
            </a:r>
            <a:r>
              <a:rPr lang="pl-PL" b="1" baseline="0">
                <a:solidFill>
                  <a:schemeClr val="tx1"/>
                </a:solidFill>
              </a:rPr>
              <a:t> </a:t>
            </a:r>
            <a:r>
              <a:rPr lang="pl-PL" b="1">
                <a:solidFill>
                  <a:schemeClr val="tx1"/>
                </a:solidFill>
              </a:rPr>
              <a:t>2024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'3 - TOP_brands'!$E$8</c:f>
              <c:strCache>
                <c:ptCount val="1"/>
                <c:pt idx="0">
                  <c:v>January-December 2023</c:v>
                </c:pt>
              </c:strCache>
            </c:strRef>
          </c:tx>
          <c:spPr>
            <a:solidFill>
              <a:srgbClr val="153C8B"/>
            </a:solidFill>
            <a:ln w="25400">
              <a:noFill/>
            </a:ln>
          </c:spPr>
          <c:invertIfNegative val="0"/>
          <c:cat>
            <c:strRef>
              <c:f>'3 - TOP_brands'!$C$9:$C$18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RENAULT</c:v>
                </c:pt>
                <c:pt idx="8">
                  <c:v>HYUNDAI</c:v>
                </c:pt>
                <c:pt idx="9">
                  <c:v>TOYOTA</c:v>
                </c:pt>
              </c:strCache>
            </c:strRef>
          </c:cat>
          <c:val>
            <c:numRef>
              <c:f>'3 - TOP_brands'!$E$9:$E$18</c:f>
              <c:numCache>
                <c:formatCode>General</c:formatCode>
                <c:ptCount val="10"/>
                <c:pt idx="0">
                  <c:v>74994</c:v>
                </c:pt>
                <c:pt idx="1">
                  <c:v>71347</c:v>
                </c:pt>
                <c:pt idx="2">
                  <c:v>68818</c:v>
                </c:pt>
                <c:pt idx="3">
                  <c:v>63796</c:v>
                </c:pt>
                <c:pt idx="4">
                  <c:v>47456</c:v>
                </c:pt>
                <c:pt idx="5">
                  <c:v>32913</c:v>
                </c:pt>
                <c:pt idx="6">
                  <c:v>36155</c:v>
                </c:pt>
                <c:pt idx="7">
                  <c:v>37022</c:v>
                </c:pt>
                <c:pt idx="8">
                  <c:v>27870</c:v>
                </c:pt>
                <c:pt idx="9">
                  <c:v>28160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B-46B8-854D-DB37B2207146}"/>
            </c:ext>
          </c:extLst>
        </c:ser>
        <c:ser>
          <c:idx val="1"/>
          <c:order val="1"/>
          <c:tx>
            <c:strRef>
              <c:f>'3 - TOP_brands'!$D$8</c:f>
              <c:strCache>
                <c:ptCount val="1"/>
                <c:pt idx="0">
                  <c:v>January-December 2024</c:v>
                </c:pt>
              </c:strCache>
            </c:strRef>
          </c:tx>
          <c:spPr>
            <a:solidFill>
              <a:srgbClr val="94CBEE"/>
            </a:solidFill>
            <a:ln w="25400">
              <a:noFill/>
            </a:ln>
          </c:spPr>
          <c:invertIfNegative val="0"/>
          <c:cat>
            <c:strRef>
              <c:f>'3 - TOP_brands'!$C$9:$C$18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RENAULT</c:v>
                </c:pt>
                <c:pt idx="8">
                  <c:v>HYUNDAI</c:v>
                </c:pt>
                <c:pt idx="9">
                  <c:v>TOYOTA</c:v>
                </c:pt>
              </c:strCache>
            </c:strRef>
          </c:cat>
          <c:val>
            <c:numRef>
              <c:f>'3 - TOP_brands'!$D$9:$D$18</c:f>
              <c:numCache>
                <c:formatCode>General</c:formatCode>
                <c:ptCount val="10"/>
                <c:pt idx="0">
                  <c:v>86949</c:v>
                </c:pt>
                <c:pt idx="1">
                  <c:v>83123</c:v>
                </c:pt>
                <c:pt idx="2">
                  <c:v>79172</c:v>
                </c:pt>
                <c:pt idx="3">
                  <c:v>71680</c:v>
                </c:pt>
                <c:pt idx="4">
                  <c:v>56710</c:v>
                </c:pt>
                <c:pt idx="5">
                  <c:v>42598</c:v>
                </c:pt>
                <c:pt idx="6">
                  <c:v>40575</c:v>
                </c:pt>
                <c:pt idx="7">
                  <c:v>40514</c:v>
                </c:pt>
                <c:pt idx="8">
                  <c:v>38704</c:v>
                </c:pt>
                <c:pt idx="9">
                  <c:v>34078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B-46B8-854D-DB37B2207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352799"/>
        <c:axId val="1"/>
      </c:barChart>
      <c:catAx>
        <c:axId val="50835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0835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310864398766277"/>
          <c:y val="0.93481344538273525"/>
          <c:w val="0.51381340431987099"/>
          <c:h val="5.072631098976083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314325</xdr:rowOff>
    </xdr:from>
    <xdr:to>
      <xdr:col>9</xdr:col>
      <xdr:colOff>409575</xdr:colOff>
      <xdr:row>24</xdr:row>
      <xdr:rowOff>219075</xdr:rowOff>
    </xdr:to>
    <xdr:graphicFrame macro="">
      <xdr:nvGraphicFramePr>
        <xdr:cNvPr id="5155752" name="Wykres 1">
          <a:extLst>
            <a:ext uri="{FF2B5EF4-FFF2-40B4-BE49-F238E27FC236}">
              <a16:creationId xmlns:a16="http://schemas.microsoft.com/office/drawing/2014/main" id="{E34D7651-FE2B-86B0-8F3E-15C9726AA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933450</xdr:colOff>
      <xdr:row>16</xdr:row>
      <xdr:rowOff>76200</xdr:rowOff>
    </xdr:from>
    <xdr:to>
      <xdr:col>14</xdr:col>
      <xdr:colOff>142875</xdr:colOff>
      <xdr:row>24</xdr:row>
      <xdr:rowOff>114300</xdr:rowOff>
    </xdr:to>
    <xdr:graphicFrame macro="">
      <xdr:nvGraphicFramePr>
        <xdr:cNvPr id="5155753" name="Wykres 8">
          <a:extLst>
            <a:ext uri="{FF2B5EF4-FFF2-40B4-BE49-F238E27FC236}">
              <a16:creationId xmlns:a16="http://schemas.microsoft.com/office/drawing/2014/main" id="{2E75B3F4-ABC1-7536-E928-DB6AD7B38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114300</xdr:rowOff>
    </xdr:from>
    <xdr:to>
      <xdr:col>3</xdr:col>
      <xdr:colOff>314325</xdr:colOff>
      <xdr:row>2</xdr:row>
      <xdr:rowOff>0</xdr:rowOff>
    </xdr:to>
    <xdr:pic>
      <xdr:nvPicPr>
        <xdr:cNvPr id="5155754" name="Obraz 2">
          <a:extLst>
            <a:ext uri="{FF2B5EF4-FFF2-40B4-BE49-F238E27FC236}">
              <a16:creationId xmlns:a16="http://schemas.microsoft.com/office/drawing/2014/main" id="{8ACC6F2A-C40F-6EEC-31C0-BD8BF5FED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2438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6101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l-PL" sz="1300" b="1">
              <a:effectLst/>
              <a:latin typeface="+mn-lt"/>
              <a:ea typeface="+mn-ea"/>
              <a:cs typeface="+mn-cs"/>
            </a:rPr>
            <a:t>Pierwsze rejestracje używanych</a:t>
          </a:r>
          <a:r>
            <a:rPr lang="pl-PL" sz="1300" b="1" baseline="0">
              <a:effectLst/>
              <a:latin typeface="+mn-lt"/>
              <a:ea typeface="+mn-ea"/>
              <a:cs typeface="+mn-cs"/>
            </a:rPr>
            <a:t> samochodów osobowych</a:t>
          </a:r>
          <a:endParaRPr lang="pl-PL" sz="1300">
            <a:effectLst/>
          </a:endParaRPr>
        </a:p>
        <a:p xmlns:a="http://schemas.openxmlformats.org/drawingml/2006/main">
          <a:pPr algn="ctr"/>
          <a:r>
            <a:rPr lang="pl-PL" sz="1300" b="1" baseline="0">
              <a:effectLst/>
              <a:latin typeface="+mn-lt"/>
              <a:ea typeface="+mn-ea"/>
              <a:cs typeface="+mn-cs"/>
            </a:rPr>
            <a:t>w 2018r - sturktura wieku</a:t>
          </a:r>
          <a:endParaRPr lang="pl-PL" sz="1300">
            <a:effectLst/>
          </a:endParaRPr>
        </a:p>
        <a:p xmlns:a="http://schemas.openxmlformats.org/drawingml/2006/main">
          <a:pPr algn="ctr"/>
          <a:endParaRPr lang="pl-PL" sz="1300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16650" y="3175"/>
          <a:ext cx="4595831" cy="571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sty-lut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sty-mar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5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sty-kwi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sty-maj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sty-cze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sty-lip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sty-sie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sty-paź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50800" y="5080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50800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2021r - sturktura wieku</a:t>
          </a:r>
          <a:endParaRPr lang="pl-PL" sz="13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2</xdr:col>
      <xdr:colOff>962025</xdr:colOff>
      <xdr:row>1</xdr:row>
      <xdr:rowOff>304800</xdr:rowOff>
    </xdr:to>
    <xdr:pic>
      <xdr:nvPicPr>
        <xdr:cNvPr id="5646845" name="Obraz 1">
          <a:extLst>
            <a:ext uri="{FF2B5EF4-FFF2-40B4-BE49-F238E27FC236}">
              <a16:creationId xmlns:a16="http://schemas.microsoft.com/office/drawing/2014/main" id="{B265E751-CA8C-FC58-5875-8280E1B48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2457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16</xdr:row>
      <xdr:rowOff>19050</xdr:rowOff>
    </xdr:from>
    <xdr:to>
      <xdr:col>7</xdr:col>
      <xdr:colOff>704850</xdr:colOff>
      <xdr:row>42</xdr:row>
      <xdr:rowOff>114300</xdr:rowOff>
    </xdr:to>
    <xdr:pic>
      <xdr:nvPicPr>
        <xdr:cNvPr id="5646846" name="Obraz 2">
          <a:extLst>
            <a:ext uri="{FF2B5EF4-FFF2-40B4-BE49-F238E27FC236}">
              <a16:creationId xmlns:a16="http://schemas.microsoft.com/office/drawing/2014/main" id="{C7A3B0EE-99F8-74E6-A3AD-6535EA3A1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657850"/>
          <a:ext cx="7410450" cy="505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57150</xdr:rowOff>
    </xdr:from>
    <xdr:to>
      <xdr:col>3</xdr:col>
      <xdr:colOff>466725</xdr:colOff>
      <xdr:row>4</xdr:row>
      <xdr:rowOff>123825</xdr:rowOff>
    </xdr:to>
    <xdr:pic>
      <xdr:nvPicPr>
        <xdr:cNvPr id="6527022" name="Obraz 1">
          <a:extLst>
            <a:ext uri="{FF2B5EF4-FFF2-40B4-BE49-F238E27FC236}">
              <a16:creationId xmlns:a16="http://schemas.microsoft.com/office/drawing/2014/main" id="{3E39A681-9C20-A446-4BF0-A51B52465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23050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20</xdr:row>
      <xdr:rowOff>38100</xdr:rowOff>
    </xdr:from>
    <xdr:to>
      <xdr:col>7</xdr:col>
      <xdr:colOff>447675</xdr:colOff>
      <xdr:row>39</xdr:row>
      <xdr:rowOff>76200</xdr:rowOff>
    </xdr:to>
    <xdr:graphicFrame macro="">
      <xdr:nvGraphicFramePr>
        <xdr:cNvPr id="6527023" name="Wykres 2">
          <a:extLst>
            <a:ext uri="{FF2B5EF4-FFF2-40B4-BE49-F238E27FC236}">
              <a16:creationId xmlns:a16="http://schemas.microsoft.com/office/drawing/2014/main" id="{8FAB530B-42EB-7C7F-3A8D-AD59363BD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180975</xdr:colOff>
      <xdr:row>1</xdr:row>
      <xdr:rowOff>57150</xdr:rowOff>
    </xdr:from>
    <xdr:to>
      <xdr:col>3</xdr:col>
      <xdr:colOff>466725</xdr:colOff>
      <xdr:row>4</xdr:row>
      <xdr:rowOff>123825</xdr:rowOff>
    </xdr:to>
    <xdr:pic>
      <xdr:nvPicPr>
        <xdr:cNvPr id="6527024" name="Obraz 3">
          <a:extLst>
            <a:ext uri="{FF2B5EF4-FFF2-40B4-BE49-F238E27FC236}">
              <a16:creationId xmlns:a16="http://schemas.microsoft.com/office/drawing/2014/main" id="{D257140B-8756-B1E5-7615-21C71987B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23050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933C-B950-4E48-98C1-BFF95CF56A96}">
  <sheetPr codeName="Arkusz1">
    <pageSetUpPr autoPageBreaks="0" fitToPage="1"/>
  </sheetPr>
  <dimension ref="B1:U26"/>
  <sheetViews>
    <sheetView showGridLines="0" tabSelected="1" zoomScale="70" zoomScaleNormal="70" zoomScalePageLayoutView="55" workbookViewId="0"/>
  </sheetViews>
  <sheetFormatPr defaultRowHeight="12.75" x14ac:dyDescent="0.2"/>
  <cols>
    <col min="1" max="1" width="2.7109375" customWidth="1"/>
    <col min="2" max="2" width="16.7109375" customWidth="1"/>
    <col min="3" max="14" width="15.140625" customWidth="1"/>
    <col min="15" max="15" width="14.42578125" bestFit="1" customWidth="1"/>
    <col min="17" max="18" width="9.140625" style="15" customWidth="1"/>
    <col min="19" max="21" width="9.140625" style="14" customWidth="1"/>
  </cols>
  <sheetData>
    <row r="1" spans="2:18" ht="26.25" customHeight="1" x14ac:dyDescent="0.2"/>
    <row r="2" spans="2:18" ht="26.25" customHeight="1" x14ac:dyDescent="0.2">
      <c r="O2" s="9"/>
    </row>
    <row r="3" spans="2:18" ht="12" customHeight="1" x14ac:dyDescent="0.2">
      <c r="O3" s="9"/>
    </row>
    <row r="4" spans="2:18" ht="43.5" customHeight="1" x14ac:dyDescent="0.2">
      <c r="B4" s="44" t="s">
        <v>35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2:18" ht="18.7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8" ht="26.25" customHeight="1" thickBot="1" x14ac:dyDescent="0.25">
      <c r="B6" s="28"/>
      <c r="C6" s="28" t="s">
        <v>36</v>
      </c>
      <c r="D6" s="28" t="s">
        <v>37</v>
      </c>
      <c r="E6" s="28" t="s">
        <v>0</v>
      </c>
      <c r="F6" s="28" t="s">
        <v>38</v>
      </c>
      <c r="G6" s="28" t="s">
        <v>39</v>
      </c>
      <c r="H6" s="28" t="s">
        <v>40</v>
      </c>
      <c r="I6" s="28" t="s">
        <v>41</v>
      </c>
      <c r="J6" s="28" t="s">
        <v>42</v>
      </c>
      <c r="K6" s="28" t="s">
        <v>43</v>
      </c>
      <c r="L6" s="28" t="s">
        <v>44</v>
      </c>
      <c r="M6" s="28" t="s">
        <v>45</v>
      </c>
      <c r="N6" s="28" t="s">
        <v>46</v>
      </c>
      <c r="O6" s="28" t="s">
        <v>47</v>
      </c>
      <c r="Q6" s="6"/>
      <c r="R6" s="6"/>
    </row>
    <row r="7" spans="2:18" ht="26.25" customHeight="1" thickBot="1" x14ac:dyDescent="0.25">
      <c r="B7" s="28">
        <v>2023</v>
      </c>
      <c r="C7" s="41">
        <v>53156</v>
      </c>
      <c r="D7" s="42">
        <v>52854</v>
      </c>
      <c r="E7" s="41">
        <v>67125</v>
      </c>
      <c r="F7" s="42">
        <v>57090</v>
      </c>
      <c r="G7" s="41">
        <v>61109</v>
      </c>
      <c r="H7" s="42">
        <v>61502</v>
      </c>
      <c r="I7" s="41">
        <v>62035</v>
      </c>
      <c r="J7" s="42">
        <v>66472</v>
      </c>
      <c r="K7" s="41">
        <v>64431</v>
      </c>
      <c r="L7" s="42">
        <v>72638</v>
      </c>
      <c r="M7" s="41">
        <v>63976</v>
      </c>
      <c r="N7" s="42">
        <v>56051</v>
      </c>
      <c r="O7" s="41">
        <f>SUM(C7:N7)</f>
        <v>738439</v>
      </c>
      <c r="Q7" s="7"/>
      <c r="R7" s="7"/>
    </row>
    <row r="8" spans="2:18" ht="26.25" customHeight="1" thickBot="1" x14ac:dyDescent="0.25">
      <c r="B8" s="28">
        <v>2024</v>
      </c>
      <c r="C8" s="43">
        <v>66186</v>
      </c>
      <c r="D8" s="40">
        <v>72408</v>
      </c>
      <c r="E8" s="40">
        <v>77918</v>
      </c>
      <c r="F8" s="40">
        <v>79087</v>
      </c>
      <c r="G8" s="40">
        <v>72082</v>
      </c>
      <c r="H8" s="40">
        <v>71814</v>
      </c>
      <c r="I8" s="40">
        <v>79987</v>
      </c>
      <c r="J8" s="40">
        <v>72310</v>
      </c>
      <c r="K8" s="40">
        <v>74241</v>
      </c>
      <c r="L8" s="40">
        <v>84992</v>
      </c>
      <c r="M8" s="40">
        <v>66966</v>
      </c>
      <c r="N8" s="40">
        <v>64519</v>
      </c>
      <c r="O8" s="40">
        <f>SUM(C8:N8)</f>
        <v>882510</v>
      </c>
      <c r="Q8" s="7"/>
      <c r="R8" s="7"/>
    </row>
    <row r="9" spans="2:18" ht="26.25" customHeight="1" thickBot="1" x14ac:dyDescent="0.25">
      <c r="B9" s="28" t="s">
        <v>48</v>
      </c>
      <c r="C9" s="37">
        <f>+C8/C7-1</f>
        <v>0.24512754910076007</v>
      </c>
      <c r="D9" s="35">
        <f>IF(D8="","",+D8/D7-1)</f>
        <v>0.3699625383130889</v>
      </c>
      <c r="E9" s="37">
        <f t="shared" ref="E9:N9" si="0">IF(E8="","",+E8/E7-1)</f>
        <v>0.16078957169459973</v>
      </c>
      <c r="F9" s="35">
        <f t="shared" si="0"/>
        <v>0.38530390611315468</v>
      </c>
      <c r="G9" s="37">
        <f>IF(G8="","",+G8/G7-1)</f>
        <v>0.17956438495148008</v>
      </c>
      <c r="H9" s="35">
        <f t="shared" si="0"/>
        <v>0.16766934408637124</v>
      </c>
      <c r="I9" s="37">
        <f t="shared" si="0"/>
        <v>0.28938502458289683</v>
      </c>
      <c r="J9" s="35">
        <f t="shared" si="0"/>
        <v>8.7826453243470937E-2</v>
      </c>
      <c r="K9" s="37">
        <f t="shared" si="0"/>
        <v>0.15225590166224334</v>
      </c>
      <c r="L9" s="35">
        <f t="shared" si="0"/>
        <v>0.1700762686197308</v>
      </c>
      <c r="M9" s="37">
        <f t="shared" si="0"/>
        <v>4.673627610353881E-2</v>
      </c>
      <c r="N9" s="35">
        <f t="shared" si="0"/>
        <v>0.15107669800717205</v>
      </c>
      <c r="O9" s="37">
        <f ca="1">+O8/SUM(OFFSET(C7,0,0,,COUNTA(C8:N8)))-1</f>
        <v>0.19510210051202614</v>
      </c>
    </row>
    <row r="10" spans="2:18" ht="26.25" customHeight="1" x14ac:dyDescent="0.2">
      <c r="D10" s="13"/>
      <c r="P10" s="13"/>
    </row>
    <row r="11" spans="2:18" ht="26.25" customHeight="1" x14ac:dyDescent="0.2">
      <c r="K11" s="44" t="s">
        <v>50</v>
      </c>
      <c r="L11" s="45"/>
      <c r="M11" s="45"/>
      <c r="O11" s="15"/>
    </row>
    <row r="12" spans="2:18" ht="26.25" customHeight="1" thickBot="1" x14ac:dyDescent="0.25">
      <c r="K12" s="28" t="s">
        <v>51</v>
      </c>
      <c r="L12" s="28" t="s">
        <v>52</v>
      </c>
      <c r="M12" s="28" t="s">
        <v>53</v>
      </c>
      <c r="O12" s="15"/>
    </row>
    <row r="13" spans="2:18" ht="26.25" customHeight="1" thickBot="1" x14ac:dyDescent="0.25">
      <c r="K13" s="28" t="s">
        <v>54</v>
      </c>
      <c r="L13" s="39">
        <v>92111</v>
      </c>
      <c r="M13" s="37">
        <v>0.10437388811458227</v>
      </c>
      <c r="O13" s="15"/>
    </row>
    <row r="14" spans="2:18" ht="26.25" customHeight="1" thickBot="1" x14ac:dyDescent="0.25">
      <c r="K14" s="28" t="s">
        <v>55</v>
      </c>
      <c r="L14" s="40">
        <v>309986</v>
      </c>
      <c r="M14" s="38">
        <v>0.3512549432867616</v>
      </c>
      <c r="O14" s="15"/>
    </row>
    <row r="15" spans="2:18" ht="26.25" customHeight="1" thickBot="1" x14ac:dyDescent="0.25">
      <c r="K15" s="28" t="s">
        <v>56</v>
      </c>
      <c r="L15" s="39">
        <v>480413</v>
      </c>
      <c r="M15" s="37">
        <v>0.54437116859865609</v>
      </c>
      <c r="O15" s="15"/>
    </row>
    <row r="16" spans="2:18" ht="26.25" customHeight="1" thickBot="1" x14ac:dyDescent="0.25">
      <c r="K16" s="28" t="s">
        <v>47</v>
      </c>
      <c r="L16" s="40">
        <f>SUM(L13:L15)</f>
        <v>882510</v>
      </c>
      <c r="M16" s="38">
        <v>1</v>
      </c>
      <c r="O16" s="15"/>
    </row>
    <row r="17" spans="2:15" ht="26.25" customHeight="1" x14ac:dyDescent="0.2">
      <c r="O17" s="15"/>
    </row>
    <row r="18" spans="2:15" ht="26.25" customHeight="1" x14ac:dyDescent="0.2">
      <c r="O18" s="15"/>
    </row>
    <row r="19" spans="2:15" ht="26.25" customHeight="1" x14ac:dyDescent="0.2">
      <c r="O19" s="15"/>
    </row>
    <row r="20" spans="2:15" ht="26.25" customHeight="1" x14ac:dyDescent="0.2">
      <c r="O20" s="15"/>
    </row>
    <row r="21" spans="2:15" ht="26.25" customHeight="1" x14ac:dyDescent="0.2">
      <c r="O21" s="15"/>
    </row>
    <row r="22" spans="2:15" ht="26.25" customHeight="1" x14ac:dyDescent="0.2">
      <c r="O22" s="15"/>
    </row>
    <row r="23" spans="2:15" ht="26.25" customHeight="1" x14ac:dyDescent="0.2">
      <c r="O23" s="15"/>
    </row>
    <row r="24" spans="2:15" ht="26.25" customHeight="1" x14ac:dyDescent="0.2">
      <c r="O24" s="15"/>
    </row>
    <row r="25" spans="2:15" ht="26.25" customHeight="1" x14ac:dyDescent="0.2">
      <c r="B25" t="s">
        <v>49</v>
      </c>
      <c r="O25" s="15"/>
    </row>
    <row r="26" spans="2:15" ht="26.25" customHeight="1" x14ac:dyDescent="0.2">
      <c r="K26" s="1"/>
      <c r="L26" s="1"/>
      <c r="M26" s="1"/>
      <c r="N26" s="1"/>
      <c r="O26" s="16"/>
    </row>
  </sheetData>
  <mergeCells count="2">
    <mergeCell ref="B4:O4"/>
    <mergeCell ref="K11:M11"/>
  </mergeCells>
  <phoneticPr fontId="0" type="noConversion"/>
  <printOptions horizontalCentered="1" verticalCentered="1"/>
  <pageMargins left="0.70866141732283472" right="0.70866141732283472" top="0.74803149606299213" bottom="2.7559055118110236" header="0.31496062992125984" footer="0.31496062992125984"/>
  <pageSetup paperSize="9" scale="54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F286-6D2F-4A7E-B576-45EC9744EC10}">
  <sheetPr codeName="Arkusz2">
    <pageSetUpPr autoPageBreaks="0" fitToPage="1"/>
  </sheetPr>
  <dimension ref="B1:S31"/>
  <sheetViews>
    <sheetView showGridLines="0" zoomScale="60" zoomScaleNormal="60" zoomScalePageLayoutView="55" workbookViewId="0">
      <selection activeCell="N32" sqref="N32"/>
    </sheetView>
  </sheetViews>
  <sheetFormatPr defaultRowHeight="12.75" x14ac:dyDescent="0.2"/>
  <cols>
    <col min="1" max="1" width="2.7109375" customWidth="1"/>
    <col min="2" max="2" width="22.140625" customWidth="1"/>
    <col min="3" max="3" width="22.5703125" customWidth="1"/>
    <col min="4" max="14" width="15.140625" customWidth="1"/>
    <col min="15" max="15" width="14.42578125" bestFit="1" customWidth="1"/>
  </cols>
  <sheetData>
    <row r="1" spans="2:19" ht="26.25" customHeight="1" x14ac:dyDescent="0.2"/>
    <row r="2" spans="2:19" ht="26.25" customHeight="1" x14ac:dyDescent="0.2"/>
    <row r="3" spans="2:19" ht="6.75" customHeight="1" x14ac:dyDescent="0.2"/>
    <row r="4" spans="2:19" s="2" customFormat="1" ht="43.5" customHeight="1" x14ac:dyDescent="0.2">
      <c r="B4" s="44" t="s">
        <v>22</v>
      </c>
      <c r="C4" s="45"/>
      <c r="D4" s="45"/>
      <c r="E4" s="45"/>
      <c r="F4" s="45"/>
      <c r="G4" s="45"/>
      <c r="H4" s="45"/>
      <c r="I4" s="17"/>
      <c r="J4" s="17"/>
      <c r="K4" s="17"/>
      <c r="L4" s="17"/>
      <c r="M4" s="17"/>
      <c r="N4" s="17"/>
      <c r="O4" s="17"/>
      <c r="P4" s="17"/>
      <c r="Q4" s="17"/>
    </row>
    <row r="5" spans="2:19" s="2" customFormat="1" ht="26.25" customHeight="1" x14ac:dyDescent="0.2">
      <c r="B5" s="47" t="s">
        <v>34</v>
      </c>
      <c r="C5" s="49" t="s">
        <v>15</v>
      </c>
      <c r="D5" s="50"/>
      <c r="E5" s="49" t="s">
        <v>14</v>
      </c>
      <c r="F5" s="50"/>
      <c r="G5" s="47" t="s">
        <v>25</v>
      </c>
      <c r="H5" s="51" t="s">
        <v>26</v>
      </c>
      <c r="M5" s="4"/>
      <c r="N5" s="4"/>
    </row>
    <row r="6" spans="2:19" s="2" customFormat="1" ht="26.25" customHeight="1" thickBot="1" x14ac:dyDescent="0.25">
      <c r="B6" s="48"/>
      <c r="C6" s="28" t="s">
        <v>24</v>
      </c>
      <c r="D6" s="28" t="s">
        <v>23</v>
      </c>
      <c r="E6" s="28" t="s">
        <v>24</v>
      </c>
      <c r="F6" s="28" t="s">
        <v>23</v>
      </c>
      <c r="G6" s="48"/>
      <c r="H6" s="52"/>
      <c r="M6" s="4"/>
      <c r="N6" s="4"/>
    </row>
    <row r="7" spans="2:19" ht="26.25" customHeight="1" thickBot="1" x14ac:dyDescent="0.25">
      <c r="B7" s="28" t="s">
        <v>27</v>
      </c>
      <c r="C7" s="29" t="s">
        <v>57</v>
      </c>
      <c r="D7" s="35">
        <v>0.52823049703496161</v>
      </c>
      <c r="E7" s="29" t="s">
        <v>58</v>
      </c>
      <c r="F7" s="35">
        <v>0.53671459813486533</v>
      </c>
      <c r="G7" s="37">
        <v>0.21429706767572676</v>
      </c>
      <c r="H7" s="31" t="str">
        <f>TEXT(ROUND((F7-D7)*100,1),"+0,0;-0,0") &amp; " pp"</f>
        <v>+0,8 pp</v>
      </c>
      <c r="I7" s="3"/>
      <c r="J7" s="3"/>
      <c r="K7" s="3"/>
      <c r="L7" s="3"/>
      <c r="M7" s="5"/>
      <c r="N7" s="3"/>
    </row>
    <row r="8" spans="2:19" ht="26.25" customHeight="1" thickBot="1" x14ac:dyDescent="0.25">
      <c r="B8" s="28" t="s">
        <v>1</v>
      </c>
      <c r="C8" s="30" t="s">
        <v>59</v>
      </c>
      <c r="D8" s="36">
        <v>0.42316562370080668</v>
      </c>
      <c r="E8" s="30" t="s">
        <v>60</v>
      </c>
      <c r="F8" s="36">
        <v>0.39828783809815188</v>
      </c>
      <c r="G8" s="38">
        <v>0.12484239092171712</v>
      </c>
      <c r="H8" s="32" t="str">
        <f>TEXT(ROUND((F8-D8)*100,1),"+0,0;-0,0") &amp; " pp"</f>
        <v>-2,5 pp</v>
      </c>
      <c r="J8" s="10"/>
      <c r="M8" s="10"/>
      <c r="S8" s="12"/>
    </row>
    <row r="9" spans="2:19" ht="26.25" customHeight="1" thickBot="1" x14ac:dyDescent="0.25">
      <c r="B9" s="28" t="s">
        <v>28</v>
      </c>
      <c r="C9" s="29" t="s">
        <v>61</v>
      </c>
      <c r="D9" s="35">
        <v>4.8603879264231709E-2</v>
      </c>
      <c r="E9" s="29" t="s">
        <v>62</v>
      </c>
      <c r="F9" s="35">
        <v>6.4997563766982847E-2</v>
      </c>
      <c r="G9" s="37">
        <v>0.59820010587612504</v>
      </c>
      <c r="H9" s="31" t="str">
        <f>TEXT(ROUND((F9-D9)*100,1),"+0,0;-0,0") &amp; " pp"</f>
        <v>+1,6 pp</v>
      </c>
      <c r="J9" s="10"/>
      <c r="M9" s="10"/>
    </row>
    <row r="10" spans="2:19" ht="26.25" customHeight="1" thickBot="1" x14ac:dyDescent="0.25">
      <c r="B10" s="28" t="s">
        <v>29</v>
      </c>
      <c r="C10" s="30"/>
      <c r="D10" s="36"/>
      <c r="E10" s="30"/>
      <c r="F10" s="36"/>
      <c r="G10" s="38"/>
      <c r="H10" s="32"/>
      <c r="J10" s="10"/>
      <c r="M10" s="10"/>
    </row>
    <row r="11" spans="2:19" ht="26.25" customHeight="1" thickBot="1" x14ac:dyDescent="0.25">
      <c r="B11" s="28" t="s">
        <v>30</v>
      </c>
      <c r="C11" s="29">
        <v>3.847</v>
      </c>
      <c r="D11" s="35">
        <v>5.2096381691649546E-3</v>
      </c>
      <c r="E11" s="29">
        <v>5.423</v>
      </c>
      <c r="F11" s="35">
        <v>6.1449728614973199E-3</v>
      </c>
      <c r="G11" s="37">
        <v>0.4096698726280219</v>
      </c>
      <c r="H11" s="31" t="str">
        <f t="shared" ref="H11:H16" si="0">TEXT(ROUND((F11-D11)*100,1),"+0,0;-0,0") &amp; " pp"</f>
        <v>+0,1 pp</v>
      </c>
      <c r="J11" s="10"/>
      <c r="M11" s="10"/>
    </row>
    <row r="12" spans="2:19" ht="26.25" customHeight="1" thickBot="1" x14ac:dyDescent="0.25">
      <c r="B12" s="28" t="s">
        <v>31</v>
      </c>
      <c r="C12" s="30">
        <v>19.300999999999998</v>
      </c>
      <c r="D12" s="36">
        <v>2.6137568573707508E-2</v>
      </c>
      <c r="E12" s="30">
        <v>34.427999999999997</v>
      </c>
      <c r="F12" s="36">
        <v>3.9011455960838971E-2</v>
      </c>
      <c r="G12" s="38">
        <v>0.78374177503756282</v>
      </c>
      <c r="H12" s="32" t="str">
        <f t="shared" si="0"/>
        <v>+1,3 pp</v>
      </c>
      <c r="J12" s="10"/>
      <c r="M12" s="10"/>
    </row>
    <row r="13" spans="2:19" ht="26.25" customHeight="1" thickBot="1" x14ac:dyDescent="0.25">
      <c r="B13" s="28" t="s">
        <v>32</v>
      </c>
      <c r="C13" s="29">
        <v>2.7069999999999999</v>
      </c>
      <c r="D13" s="35">
        <v>3.6658410511904165E-3</v>
      </c>
      <c r="E13" s="29">
        <v>7.2009999999999996</v>
      </c>
      <c r="F13" s="35">
        <v>8.1596809101313304E-3</v>
      </c>
      <c r="G13" s="37">
        <v>1.6601403768008867</v>
      </c>
      <c r="H13" s="31" t="str">
        <f t="shared" si="0"/>
        <v>+0,4 pp</v>
      </c>
    </row>
    <row r="14" spans="2:19" ht="26.25" customHeight="1" thickBot="1" x14ac:dyDescent="0.25">
      <c r="B14" s="28" t="s">
        <v>2</v>
      </c>
      <c r="C14" s="30">
        <v>9.68</v>
      </c>
      <c r="D14" s="36">
        <v>1.3108733422801342E-2</v>
      </c>
      <c r="E14" s="30">
        <v>9.6989999999999998</v>
      </c>
      <c r="F14" s="36">
        <v>1.0990243736614882E-2</v>
      </c>
      <c r="G14" s="38">
        <v>1.9628099173554237E-3</v>
      </c>
      <c r="H14" s="32" t="str">
        <f>TEXT(ROUND((F14-D14)*100,1),"+0,0;-0,0") &amp; " pp"</f>
        <v>-0,2 pp</v>
      </c>
    </row>
    <row r="15" spans="2:19" ht="26.25" customHeight="1" thickBot="1" x14ac:dyDescent="0.25">
      <c r="B15" s="28" t="s">
        <v>3</v>
      </c>
      <c r="C15" s="29">
        <v>0.20900000000000002</v>
      </c>
      <c r="D15" s="35">
        <v>2.8302947162866534E-4</v>
      </c>
      <c r="E15" s="29">
        <v>0.28900000000000003</v>
      </c>
      <c r="F15" s="35">
        <v>3.2747504277571925E-4</v>
      </c>
      <c r="G15" s="37">
        <v>0.38277511961722488</v>
      </c>
      <c r="H15" s="31" t="str">
        <f t="shared" si="0"/>
        <v>+0,0 pp</v>
      </c>
    </row>
    <row r="16" spans="2:19" ht="26.25" customHeight="1" thickBot="1" x14ac:dyDescent="0.25">
      <c r="B16" s="28" t="s">
        <v>33</v>
      </c>
      <c r="C16" s="30">
        <v>0.14699999999999999</v>
      </c>
      <c r="D16" s="36">
        <v>1.9906857573881442E-4</v>
      </c>
      <c r="E16" s="30">
        <v>0.32100000000000001</v>
      </c>
      <c r="F16" s="36">
        <v>3.6373525512467531E-4</v>
      </c>
      <c r="G16" s="38">
        <v>1.1836734693877551</v>
      </c>
      <c r="H16" s="32" t="str">
        <f t="shared" si="0"/>
        <v>+0,0 pp</v>
      </c>
    </row>
    <row r="17" spans="2:11" ht="26.25" customHeight="1" x14ac:dyDescent="0.2"/>
    <row r="18" spans="2:11" ht="26.25" customHeight="1" x14ac:dyDescent="0.2"/>
    <row r="19" spans="2:11" ht="26.25" customHeight="1" x14ac:dyDescent="0.2"/>
    <row r="20" spans="2:11" ht="26.25" customHeight="1" x14ac:dyDescent="0.2"/>
    <row r="22" spans="2:11" x14ac:dyDescent="0.2">
      <c r="K22" s="18"/>
    </row>
    <row r="31" spans="2:11" ht="18" x14ac:dyDescent="0.2">
      <c r="B31" s="8"/>
      <c r="C31" s="1"/>
      <c r="D31" s="1"/>
    </row>
  </sheetData>
  <mergeCells count="6">
    <mergeCell ref="B4:H4"/>
    <mergeCell ref="B5:B6"/>
    <mergeCell ref="C5:D5"/>
    <mergeCell ref="E5:F5"/>
    <mergeCell ref="G5:G6"/>
    <mergeCell ref="H5:H6"/>
  </mergeCells>
  <printOptions horizontalCentered="1" verticalCentered="1"/>
  <pageMargins left="0.70866141732283472" right="0.70866141732283472" top="0.74803149606299213" bottom="2.3622047244094491" header="0.31496062992125984" footer="0.31496062992125984"/>
  <pageSetup paperSize="9" scale="72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37874-A1BC-45A4-AC92-79052CB7BE41}">
  <sheetPr>
    <pageSetUpPr fitToPage="1"/>
  </sheetPr>
  <dimension ref="A6:I36"/>
  <sheetViews>
    <sheetView showGridLines="0" zoomScaleNormal="100" zoomScaleSheetLayoutView="70" workbookViewId="0"/>
  </sheetViews>
  <sheetFormatPr defaultRowHeight="12.75" x14ac:dyDescent="0.2"/>
  <cols>
    <col min="1" max="1" width="5.5703125" customWidth="1"/>
    <col min="2" max="2" width="5.28515625" customWidth="1"/>
    <col min="3" max="3" width="19.42578125" customWidth="1"/>
    <col min="4" max="4" width="23.28515625" customWidth="1"/>
    <col min="5" max="5" width="23" customWidth="1"/>
    <col min="6" max="6" width="19.42578125" customWidth="1"/>
  </cols>
  <sheetData>
    <row r="6" spans="2:8" ht="33.75" customHeight="1" x14ac:dyDescent="0.2">
      <c r="B6" s="44" t="s">
        <v>16</v>
      </c>
      <c r="C6" s="45"/>
      <c r="D6" s="45"/>
      <c r="E6" s="45"/>
      <c r="F6" s="45"/>
      <c r="G6" s="19"/>
      <c r="H6" s="19"/>
    </row>
    <row r="7" spans="2:8" x14ac:dyDescent="0.2">
      <c r="C7" s="20"/>
      <c r="D7" s="21"/>
      <c r="E7" s="21"/>
      <c r="F7" s="21"/>
      <c r="G7" s="20"/>
      <c r="H7" s="22"/>
    </row>
    <row r="8" spans="2:8" ht="30" customHeight="1" thickBot="1" x14ac:dyDescent="0.25">
      <c r="B8" s="28" t="s">
        <v>18</v>
      </c>
      <c r="C8" s="28" t="s">
        <v>17</v>
      </c>
      <c r="D8" s="28" t="s">
        <v>14</v>
      </c>
      <c r="E8" s="28" t="s">
        <v>15</v>
      </c>
      <c r="F8" s="28" t="s">
        <v>19</v>
      </c>
      <c r="G8" s="23"/>
    </row>
    <row r="9" spans="2:8" ht="30" customHeight="1" thickBot="1" x14ac:dyDescent="0.25">
      <c r="B9" s="28">
        <v>1</v>
      </c>
      <c r="C9" s="33" t="s">
        <v>4</v>
      </c>
      <c r="D9" s="31">
        <v>86949</v>
      </c>
      <c r="E9" s="29">
        <v>74994</v>
      </c>
      <c r="F9" s="37">
        <f t="shared" ref="F9:F18" si="0">D9/E9-1</f>
        <v>0.1594127530202416</v>
      </c>
    </row>
    <row r="10" spans="2:8" ht="30" customHeight="1" thickBot="1" x14ac:dyDescent="0.25">
      <c r="B10" s="28">
        <v>2</v>
      </c>
      <c r="C10" s="34" t="s">
        <v>5</v>
      </c>
      <c r="D10" s="32">
        <v>83123</v>
      </c>
      <c r="E10" s="30">
        <v>71347</v>
      </c>
      <c r="F10" s="38">
        <f t="shared" si="0"/>
        <v>0.16505248994351551</v>
      </c>
    </row>
    <row r="11" spans="2:8" ht="30" customHeight="1" thickBot="1" x14ac:dyDescent="0.25">
      <c r="B11" s="28">
        <v>3</v>
      </c>
      <c r="C11" s="33" t="s">
        <v>6</v>
      </c>
      <c r="D11" s="31">
        <v>79172</v>
      </c>
      <c r="E11" s="29">
        <v>68818</v>
      </c>
      <c r="F11" s="37">
        <f t="shared" si="0"/>
        <v>0.15045482286611067</v>
      </c>
    </row>
    <row r="12" spans="2:8" ht="30" customHeight="1" thickBot="1" x14ac:dyDescent="0.25">
      <c r="B12" s="28">
        <v>4</v>
      </c>
      <c r="C12" s="34" t="s">
        <v>7</v>
      </c>
      <c r="D12" s="32">
        <v>71680</v>
      </c>
      <c r="E12" s="30">
        <v>63796</v>
      </c>
      <c r="F12" s="38">
        <f t="shared" si="0"/>
        <v>0.12358141576274373</v>
      </c>
    </row>
    <row r="13" spans="2:8" ht="30" customHeight="1" thickBot="1" x14ac:dyDescent="0.25">
      <c r="B13" s="28">
        <v>5</v>
      </c>
      <c r="C13" s="33" t="s">
        <v>8</v>
      </c>
      <c r="D13" s="31">
        <v>56710</v>
      </c>
      <c r="E13" s="29">
        <v>47456</v>
      </c>
      <c r="F13" s="37">
        <f t="shared" si="0"/>
        <v>0.19500168577208354</v>
      </c>
    </row>
    <row r="14" spans="2:8" ht="30" customHeight="1" thickBot="1" x14ac:dyDescent="0.25">
      <c r="B14" s="28">
        <v>6</v>
      </c>
      <c r="C14" s="34" t="s">
        <v>9</v>
      </c>
      <c r="D14" s="32">
        <v>42598</v>
      </c>
      <c r="E14" s="30">
        <v>32913</v>
      </c>
      <c r="F14" s="38">
        <f t="shared" si="0"/>
        <v>0.29426062650016704</v>
      </c>
    </row>
    <row r="15" spans="2:8" ht="30" customHeight="1" thickBot="1" x14ac:dyDescent="0.25">
      <c r="B15" s="28">
        <v>7</v>
      </c>
      <c r="C15" s="33" t="s">
        <v>11</v>
      </c>
      <c r="D15" s="31">
        <v>40575</v>
      </c>
      <c r="E15" s="29">
        <v>36155</v>
      </c>
      <c r="F15" s="37">
        <f t="shared" si="0"/>
        <v>0.12225141750795188</v>
      </c>
    </row>
    <row r="16" spans="2:8" ht="30" customHeight="1" thickBot="1" x14ac:dyDescent="0.25">
      <c r="B16" s="28">
        <v>8</v>
      </c>
      <c r="C16" s="34" t="s">
        <v>10</v>
      </c>
      <c r="D16" s="32">
        <v>40514</v>
      </c>
      <c r="E16" s="30">
        <v>37022</v>
      </c>
      <c r="F16" s="38">
        <f t="shared" si="0"/>
        <v>9.4322294851709731E-2</v>
      </c>
    </row>
    <row r="17" spans="1:9" ht="30" customHeight="1" thickBot="1" x14ac:dyDescent="0.25">
      <c r="B17" s="28">
        <v>9</v>
      </c>
      <c r="C17" s="33" t="s">
        <v>12</v>
      </c>
      <c r="D17" s="31">
        <v>38704</v>
      </c>
      <c r="E17" s="29">
        <v>27870</v>
      </c>
      <c r="F17" s="37">
        <f t="shared" si="0"/>
        <v>0.38873340509508436</v>
      </c>
    </row>
    <row r="18" spans="1:9" ht="30" customHeight="1" thickBot="1" x14ac:dyDescent="0.25">
      <c r="A18" s="24"/>
      <c r="B18" s="28">
        <v>10</v>
      </c>
      <c r="C18" s="34" t="s">
        <v>13</v>
      </c>
      <c r="D18" s="32">
        <v>34078</v>
      </c>
      <c r="E18" s="30">
        <v>28160</v>
      </c>
      <c r="F18" s="38">
        <f t="shared" si="0"/>
        <v>0.21015625000000004</v>
      </c>
    </row>
    <row r="19" spans="1:9" x14ac:dyDescent="0.2">
      <c r="B19" s="25" t="s">
        <v>21</v>
      </c>
    </row>
    <row r="20" spans="1:9" x14ac:dyDescent="0.2">
      <c r="B20" s="26" t="s">
        <v>20</v>
      </c>
      <c r="I20" s="27"/>
    </row>
    <row r="21" spans="1:9" x14ac:dyDescent="0.2">
      <c r="I21" s="27"/>
    </row>
    <row r="22" spans="1:9" ht="24" customHeight="1" x14ac:dyDescent="0.2">
      <c r="I22" s="27"/>
    </row>
    <row r="23" spans="1:9" ht="24" customHeight="1" x14ac:dyDescent="0.2">
      <c r="I23" s="27"/>
    </row>
    <row r="24" spans="1:9" ht="24" customHeight="1" x14ac:dyDescent="0.2">
      <c r="I24" s="27"/>
    </row>
    <row r="25" spans="1:9" ht="24" customHeight="1" x14ac:dyDescent="0.2">
      <c r="I25" s="27"/>
    </row>
    <row r="26" spans="1:9" ht="24" customHeight="1" x14ac:dyDescent="0.2">
      <c r="I26" s="27"/>
    </row>
    <row r="27" spans="1:9" ht="24" customHeight="1" x14ac:dyDescent="0.2">
      <c r="I27" s="27"/>
    </row>
    <row r="28" spans="1:9" ht="24" customHeight="1" x14ac:dyDescent="0.2">
      <c r="I28" s="27"/>
    </row>
    <row r="29" spans="1:9" ht="24" customHeight="1" x14ac:dyDescent="0.2">
      <c r="I29" s="27"/>
    </row>
    <row r="30" spans="1:9" ht="24" customHeight="1" x14ac:dyDescent="0.2">
      <c r="I30" s="27"/>
    </row>
    <row r="31" spans="1:9" ht="24" customHeight="1" x14ac:dyDescent="0.2"/>
    <row r="32" spans="1:9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</sheetData>
  <mergeCells count="1">
    <mergeCell ref="B6:F6"/>
  </mergeCells>
  <printOptions horizontalCentered="1" verticalCentered="1"/>
  <pageMargins left="0.70866141732283472" right="0.70866141732283472" top="0.74803149606299213" bottom="2.7559055118110236" header="0.31496062992125984" footer="0.31496062992125984"/>
  <pageSetup paperSize="9" scale="66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1 - quantity_age</vt:lpstr>
      <vt:lpstr>2 - EURO_fuel</vt:lpstr>
      <vt:lpstr>3 - TOP_brands</vt:lpstr>
      <vt:lpstr>'1 - quantity_age'!Obszar_wydruku</vt:lpstr>
      <vt:lpstr>'2 - EURO_fuel'!Obszar_wydruku</vt:lpstr>
      <vt:lpstr>'3 - TOP_brands'!Obszar_wydruku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2025-04-24T09:23:38Z</cp:lastPrinted>
  <dcterms:created xsi:type="dcterms:W3CDTF">1997-02-26T13:46:56Z</dcterms:created>
  <dcterms:modified xsi:type="dcterms:W3CDTF">2025-04-24T09:24:31Z</dcterms:modified>
</cp:coreProperties>
</file>